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365"/>
  </bookViews>
  <sheets>
    <sheet name="prace wstępne" sheetId="1" r:id="rId1"/>
    <sheet name="zestawienie" sheetId="2" r:id="rId2"/>
  </sheets>
  <externalReferences>
    <externalReference r:id="rId3"/>
  </externalReferenc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/>
  <c r="C13" i="2" l="1"/>
  <c r="C9" l="1"/>
  <c r="C8"/>
  <c r="C7" l="1"/>
  <c r="B8"/>
  <c r="B7"/>
  <c r="D8" l="1"/>
  <c r="D7"/>
  <c r="D9" l="1"/>
  <c r="E9" s="1"/>
  <c r="D13"/>
  <c r="F7"/>
  <c r="E7"/>
  <c r="E8"/>
  <c r="F8"/>
  <c r="F9" l="1"/>
  <c r="F10" s="1"/>
  <c r="E13"/>
  <c r="E14" s="1"/>
  <c r="F13"/>
  <c r="F14" s="1"/>
  <c r="D14"/>
  <c r="E10"/>
  <c r="D10"/>
  <c r="D3" l="1"/>
  <c r="E3" s="1"/>
  <c r="E4" s="1"/>
  <c r="E17" s="1"/>
  <c r="F3" l="1"/>
  <c r="F4" s="1"/>
  <c r="F17" s="1"/>
  <c r="D4"/>
  <c r="D17" s="1"/>
</calcChain>
</file>

<file path=xl/sharedStrings.xml><?xml version="1.0" encoding="utf-8"?>
<sst xmlns="http://schemas.openxmlformats.org/spreadsheetml/2006/main" count="143" uniqueCount="93">
  <si>
    <t>L.p.</t>
  </si>
  <si>
    <t>Element prac</t>
  </si>
  <si>
    <t>Ilość</t>
  </si>
  <si>
    <t>J.m</t>
  </si>
  <si>
    <t>Cena jedn.</t>
  </si>
  <si>
    <t>1.</t>
  </si>
  <si>
    <t>KOSZTY PRAC PRZYGOTOWAWCZYCH, PROJEKTOWYCH</t>
  </si>
  <si>
    <t>1.1</t>
  </si>
  <si>
    <t>kpl</t>
  </si>
  <si>
    <t>ŁĄCZNIE: PRACE PRZYGOTOWAWCZE, PROJEKTOWE</t>
  </si>
  <si>
    <t>2.</t>
  </si>
  <si>
    <t>2.1</t>
  </si>
  <si>
    <t>2.1.2</t>
  </si>
  <si>
    <t>m2</t>
  </si>
  <si>
    <t>m</t>
  </si>
  <si>
    <t>ROBOTY ROZBIÓRKOWE, DEMONTAŻOWE</t>
  </si>
  <si>
    <t>RAZEM: ROBOTY ROZBIÓRKOWE, DEMONTAŻOWE</t>
  </si>
  <si>
    <t>2.2</t>
  </si>
  <si>
    <t>2.2.1</t>
  </si>
  <si>
    <t>2.3.2</t>
  </si>
  <si>
    <t>szt</t>
  </si>
  <si>
    <t>ELEMENTY MAŁEJ ARCHITEKTURY</t>
  </si>
  <si>
    <t>Montaż 'markizy' zacieniającej w formie rozpiętych materiałów o jasnym kolorze imitujących „żagle”, mocowane do stalowych słupów zakotwionych w podłożu, ustawionych pod kątem, średnica słupów 48÷60mm</t>
  </si>
  <si>
    <t>RAZEM: ELEMENTY MAŁEJ ARCHITEKTURY</t>
  </si>
  <si>
    <t>NAWIERZCHNIE</t>
  </si>
  <si>
    <t>RAZEM: NAWIERZCHNIE</t>
  </si>
  <si>
    <t>WARTOŚĆ NETTO [PLN]</t>
  </si>
  <si>
    <t>WARTOŚĆ BRUTTO [PLN]</t>
  </si>
  <si>
    <t>PRACE PRZYGOTOWAWCZE, PROJEKTOWE</t>
  </si>
  <si>
    <t>Ścieżki o nawierzchni mineralnej 
(z robotami ziemnymi - korytowaniem, z warstwami podbudowy zgodnie z PFU, profilowaniem)</t>
  </si>
  <si>
    <t>Montaż ławek o konstrukcji stalowej z siedziskiem z desek drewnianych z oparciem na fundamencie betonowym</t>
  </si>
  <si>
    <t xml:space="preserve">Montaż ławek w formie drewnianych leżaków o konstrukcji stalowej z siedziskiem z desek drewnianych i oparciem na fundamencie betonowym  </t>
  </si>
  <si>
    <t>Montaż ławek w formie drewnianych leżaków o konstrukcji stalowej z siedziskiem z desek drewnianych bez oparcia na fundamencie betonowym</t>
  </si>
  <si>
    <t>Montaż koszy na śmieci o konstrukcji betonowej</t>
  </si>
  <si>
    <t>Montaż elementów placu zabaw</t>
  </si>
  <si>
    <t>ZIELEŃ - PROJEKTOWANA</t>
  </si>
  <si>
    <t>RAZEM: ZIELEŃ - PROJEKTOWANA</t>
  </si>
  <si>
    <t xml:space="preserve">Projektowana zieleń - KRZEWY - formy naturalne
zgodnie z: Tabela 1.  Wykaz projektowanych roślin na terenie objętym opracowaniem  </t>
  </si>
  <si>
    <t xml:space="preserve">Projektowana zieleń - ROŚLINY PNĄCE
zgodnie z: Tabela 1.  Wykaz projektowanych roślin na terenie objętym opracowaniem  </t>
  </si>
  <si>
    <t xml:space="preserve">Projektowana zieleń - BYLINY
zgodnie z: Tabela 1.  Wykaz projektowanych roślin na terenie objętym opracowaniem  </t>
  </si>
  <si>
    <t xml:space="preserve">Projektowana zieleń - TRAWY OZDOBNE
zgodnie z: Tabela 1.  Wykaz projektowanych roślin na terenie objętym opracowaniem  </t>
  </si>
  <si>
    <t>Powierzchnia trawnika do założenia - roboty ziemne ręczne/mechaniczne, dowóz i rozplantowanie humusu, siew, pielęgnacja</t>
  </si>
  <si>
    <t>Powierzchnia łąki kwietnej do założenia</t>
  </si>
  <si>
    <t>Montaż obrzeża trawnikowego z tworzywa sztucznego - oddzielenie trawnika od powierzchni rabaty bylinowej</t>
  </si>
  <si>
    <t>Wartość [PLN]</t>
  </si>
  <si>
    <t>ŁĄCZNIE: PRACE PRZYGOTOWAWCZE, PROJEKTOWE - NETTO</t>
  </si>
  <si>
    <t>ŁĄCZNIE: PRACE PRZYGOTOWAWCZE, PROJEKTOWE - BRUTTO</t>
  </si>
  <si>
    <t>ZAGOSPODAROWANIE TERENU - INFRASTRUKTURA</t>
  </si>
  <si>
    <t>ŁĄCZNIE: ZAGOSPODAROWANIE TERENU - INFRASTRUKTURA - NETTO</t>
  </si>
  <si>
    <t>ŁĄCZNIE: ZAGOSPODAROWANIE TERENU - INFRASTRUKTURA - BRUTTO</t>
  </si>
  <si>
    <t>3.</t>
  </si>
  <si>
    <t>ZAGOSPODAROWANIE TERENU - ZIELEŃ</t>
  </si>
  <si>
    <t>3.1</t>
  </si>
  <si>
    <t>3.1.2</t>
  </si>
  <si>
    <t>ŁĄCZNIE: ZAGOSPODAROWANIE TERENU - ZIELEŃ - NETTO</t>
  </si>
  <si>
    <t>ŁĄCZNIE: ZAGOSPODAROWANIE TERENU - ZIELEŃ - BRUTTO</t>
  </si>
  <si>
    <t>Podatek VAT
23 %</t>
  </si>
  <si>
    <t>Podatek VAT
8 %</t>
  </si>
  <si>
    <t>ŁĄCZNIE: ZAGOSPODAROWANIE TERENU - ZIELEŃ</t>
  </si>
  <si>
    <t>4.</t>
  </si>
  <si>
    <t>ŁĄCZNY ZAKRES PRAC ( 1 + 2 + 3 )</t>
  </si>
  <si>
    <t>Podatek VAT</t>
  </si>
  <si>
    <t>1. PRACE PRZYGOTOWAWCZE I PROJEKTOWE
2. ZAGOSPODAROWANIE TERENU - INFRASTRUKTURA
3. ZAGOSPODAROWANIE TERENU - ZIELEŃ</t>
  </si>
  <si>
    <t>Usunięcie samosiewów - oczyszczenie skarp kanału. Załaduenk, wywóz z kosztami składowania.</t>
  </si>
  <si>
    <t>Kora</t>
  </si>
  <si>
    <t>Projektowana zieleń - DRZEWA
zgodnie z: Tabela 1.  Wykaz projektowanych roślin na terenie objętym opracowaniem  
wraz z montażem podpory dla drzew (palików drewnianych 3 szt / 1 drzewo i taśmy elastycznej (3m / 1 drzewo)</t>
  </si>
  <si>
    <t>3.1.1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</si>
  <si>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</si>
  <si>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</si>
  <si>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</si>
  <si>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</si>
  <si>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</si>
  <si>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</si>
  <si>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</si>
  <si>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</si>
  <si>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Oczyszczenie terenu. Roboty ziemne, rozplantowanie humusu z odzysku/dowiezionego. Przygotowanie terenu pod sadzenie drzew, krzewów (powierzchnia biologicznie czynna pokryta przez grupy drzew, krzewów, roślin)</t>
  </si>
  <si>
    <t>Montaż tablic informacyjnych i pamiątkowych</t>
  </si>
  <si>
    <t>2.3</t>
  </si>
  <si>
    <t>2.3.1</t>
  </si>
  <si>
    <t>2.3.3</t>
  </si>
  <si>
    <t>2.3.4</t>
  </si>
  <si>
    <t>2.3.5</t>
  </si>
  <si>
    <t>2.3.6</t>
  </si>
  <si>
    <t>2.3.7</t>
  </si>
  <si>
    <t>ŁĄCZNIE: ZAGOSPODAROWANIE TERENU - INFRASTRUKTURA</t>
  </si>
  <si>
    <t>Obiekt 2 Zbiornik Sudety - KANAŁ RDZAWA BIELAWICA</t>
  </si>
  <si>
    <t xml:space="preserve">Dokumentacja projetkowa </t>
  </si>
  <si>
    <t>PODATEK VAT</t>
  </si>
  <si>
    <t xml:space="preserve">PODATEK VAT </t>
  </si>
  <si>
    <t>KALKULACJA KOSZTÓW</t>
  </si>
  <si>
    <t>CENA CAŁKOWITA ZBIORNIK SUDETY - KANAŁ RDZAWA BIELAWICA</t>
  </si>
  <si>
    <t>NETTO</t>
  </si>
  <si>
    <t>BRUTTO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</si>
</sst>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2" fillId="5" borderId="5" xfId="0" applyFont="1" applyFill="1" applyBorder="1" applyAlignment="1">
      <alignment vertical="center" wrapText="1"/>
    </xf>
    <xf numFmtId="4" fontId="2" fillId="5" borderId="7" xfId="0" applyNumberFormat="1" applyFont="1" applyFill="1" applyBorder="1" applyAlignment="1">
      <alignment vertical="center"/>
    </xf>
    <xf numFmtId="4" fontId="2" fillId="5" borderId="7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vertical="center" wrapText="1"/>
    </xf>
    <xf numFmtId="2" fontId="2" fillId="8" borderId="1" xfId="0" applyNumberFormat="1" applyFont="1" applyFill="1" applyBorder="1" applyAlignment="1">
      <alignment horizontal="center" vertical="center" wrapText="1"/>
    </xf>
    <xf numFmtId="2" fontId="2" fillId="8" borderId="2" xfId="0" applyNumberFormat="1" applyFont="1" applyFill="1" applyBorder="1" applyAlignment="1">
      <alignment vertical="center" wrapText="1"/>
    </xf>
    <xf numFmtId="2" fontId="6" fillId="8" borderId="2" xfId="0" applyNumberFormat="1" applyFont="1" applyFill="1" applyBorder="1" applyAlignment="1">
      <alignment horizontal="center" vertical="center" wrapText="1"/>
    </xf>
    <xf numFmtId="2" fontId="6" fillId="8" borderId="3" xfId="0" applyNumberFormat="1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9" xfId="0" applyFont="1" applyBorder="1" applyAlignment="1">
      <alignment vertical="center" wrapText="1"/>
    </xf>
    <xf numFmtId="4" fontId="4" fillId="0" borderId="9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0" fontId="6" fillId="9" borderId="24" xfId="0" applyFont="1" applyFill="1" applyBorder="1" applyAlignment="1">
      <alignment horizontal="center" vertical="center"/>
    </xf>
    <xf numFmtId="0" fontId="2" fillId="9" borderId="25" xfId="0" applyFont="1" applyFill="1" applyBorder="1" applyAlignment="1">
      <alignment vertical="center" wrapText="1"/>
    </xf>
    <xf numFmtId="4" fontId="6" fillId="9" borderId="25" xfId="0" applyNumberFormat="1" applyFont="1" applyFill="1" applyBorder="1" applyAlignment="1">
      <alignment vertical="center"/>
    </xf>
    <xf numFmtId="4" fontId="6" fillId="9" borderId="26" xfId="0" applyNumberFormat="1" applyFont="1" applyFill="1" applyBorder="1" applyAlignment="1">
      <alignment vertical="center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/>
    </xf>
    <xf numFmtId="4" fontId="4" fillId="0" borderId="6" xfId="0" applyNumberFormat="1" applyFont="1" applyBorder="1" applyAlignment="1">
      <alignment vertical="center"/>
    </xf>
    <xf numFmtId="0" fontId="6" fillId="9" borderId="25" xfId="0" applyFont="1" applyFill="1" applyBorder="1" applyAlignment="1">
      <alignment vertical="center" wrapText="1"/>
    </xf>
    <xf numFmtId="0" fontId="6" fillId="9" borderId="27" xfId="0" applyFont="1" applyFill="1" applyBorder="1" applyAlignment="1">
      <alignment horizontal="center" vertical="center"/>
    </xf>
    <xf numFmtId="0" fontId="6" fillId="9" borderId="16" xfId="0" applyFont="1" applyFill="1" applyBorder="1" applyAlignment="1">
      <alignment vertical="center" wrapText="1"/>
    </xf>
    <xf numFmtId="4" fontId="6" fillId="9" borderId="17" xfId="0" applyNumberFormat="1" applyFont="1" applyFill="1" applyBorder="1" applyAlignment="1">
      <alignment vertical="center"/>
    </xf>
    <xf numFmtId="4" fontId="6" fillId="9" borderId="18" xfId="0" applyNumberFormat="1" applyFont="1" applyFill="1" applyBorder="1" applyAlignment="1">
      <alignment vertical="center"/>
    </xf>
    <xf numFmtId="4" fontId="4" fillId="0" borderId="5" xfId="0" applyNumberFormat="1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 wrapText="1"/>
    </xf>
    <xf numFmtId="4" fontId="2" fillId="3" borderId="20" xfId="0" applyNumberFormat="1" applyFont="1" applyFill="1" applyBorder="1" applyAlignment="1">
      <alignment vertical="center"/>
    </xf>
    <xf numFmtId="4" fontId="2" fillId="3" borderId="20" xfId="0" applyNumberFormat="1" applyFont="1" applyFill="1" applyBorder="1" applyAlignment="1">
      <alignment horizontal="center" vertical="center"/>
    </xf>
    <xf numFmtId="4" fontId="2" fillId="3" borderId="21" xfId="0" applyNumberFormat="1" applyFont="1" applyFill="1" applyBorder="1" applyAlignment="1">
      <alignment vertical="center" wrapText="1"/>
    </xf>
    <xf numFmtId="0" fontId="1" fillId="2" borderId="28" xfId="0" applyFont="1" applyFill="1" applyBorder="1" applyAlignment="1">
      <alignment horizontal="center" vertical="center"/>
    </xf>
    <xf numFmtId="0" fontId="1" fillId="2" borderId="29" xfId="0" applyFont="1" applyFill="1" applyBorder="1" applyAlignment="1">
      <alignment horizontal="center" vertical="center" wrapText="1"/>
    </xf>
    <xf numFmtId="3" fontId="1" fillId="2" borderId="29" xfId="0" applyNumberFormat="1" applyFont="1" applyFill="1" applyBorder="1" applyAlignment="1">
      <alignment horizontal="center" vertical="center"/>
    </xf>
    <xf numFmtId="3" fontId="1" fillId="2" borderId="30" xfId="0" applyNumberFormat="1" applyFont="1" applyFill="1" applyBorder="1" applyAlignment="1">
      <alignment horizontal="center" vertical="center" wrapText="1"/>
    </xf>
    <xf numFmtId="1" fontId="1" fillId="2" borderId="29" xfId="0" applyNumberFormat="1" applyFont="1" applyFill="1" applyBorder="1" applyAlignment="1">
      <alignment horizontal="center" vertical="center"/>
    </xf>
    <xf numFmtId="1" fontId="1" fillId="2" borderId="30" xfId="0" applyNumberFormat="1" applyFont="1" applyFill="1" applyBorder="1" applyAlignment="1">
      <alignment horizontal="center" vertical="center" wrapText="1"/>
    </xf>
    <xf numFmtId="4" fontId="2" fillId="6" borderId="13" xfId="0" applyNumberFormat="1" applyFont="1" applyFill="1" applyBorder="1" applyAlignment="1">
      <alignment horizontal="right" vertical="center" wrapText="1"/>
    </xf>
    <xf numFmtId="0" fontId="3" fillId="7" borderId="19" xfId="0" applyFont="1" applyFill="1" applyBorder="1" applyAlignment="1">
      <alignment horizontal="center" vertical="center"/>
    </xf>
    <xf numFmtId="4" fontId="3" fillId="7" borderId="10" xfId="0" applyNumberFormat="1" applyFont="1" applyFill="1" applyBorder="1" applyAlignment="1">
      <alignment vertical="center"/>
    </xf>
    <xf numFmtId="4" fontId="3" fillId="7" borderId="10" xfId="0" applyNumberFormat="1" applyFont="1" applyFill="1" applyBorder="1" applyAlignment="1">
      <alignment horizontal="center" vertical="center"/>
    </xf>
    <xf numFmtId="4" fontId="3" fillId="0" borderId="32" xfId="0" applyNumberFormat="1" applyFont="1" applyBorder="1" applyAlignment="1">
      <alignment horizontal="right" vertical="center" wrapText="1"/>
    </xf>
    <xf numFmtId="0" fontId="4" fillId="0" borderId="31" xfId="0" applyFont="1" applyBorder="1" applyAlignment="1">
      <alignment vertical="center"/>
    </xf>
    <xf numFmtId="4" fontId="3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3" fillId="4" borderId="33" xfId="0" applyFont="1" applyFill="1" applyBorder="1" applyAlignment="1">
      <alignment horizontal="center" vertical="center"/>
    </xf>
    <xf numFmtId="4" fontId="2" fillId="4" borderId="34" xfId="0" applyNumberFormat="1" applyFont="1" applyFill="1" applyBorder="1" applyAlignment="1">
      <alignment horizontal="right" vertical="center" wrapText="1"/>
    </xf>
    <xf numFmtId="0" fontId="3" fillId="4" borderId="35" xfId="0" applyFont="1" applyFill="1" applyBorder="1" applyAlignment="1">
      <alignment horizontal="center" vertical="center"/>
    </xf>
    <xf numFmtId="4" fontId="2" fillId="4" borderId="39" xfId="0" applyNumberFormat="1" applyFont="1" applyFill="1" applyBorder="1" applyAlignment="1">
      <alignment horizontal="right" vertical="center" wrapText="1"/>
    </xf>
    <xf numFmtId="0" fontId="4" fillId="0" borderId="0" xfId="0" applyFont="1" applyFill="1" applyBorder="1" applyAlignment="1">
      <alignment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vertical="center" wrapText="1"/>
    </xf>
    <xf numFmtId="0" fontId="4" fillId="0" borderId="40" xfId="0" applyFont="1" applyFill="1" applyBorder="1" applyAlignment="1">
      <alignment vertical="center" wrapText="1"/>
    </xf>
    <xf numFmtId="4" fontId="2" fillId="0" borderId="40" xfId="0" applyNumberFormat="1" applyFont="1" applyFill="1" applyBorder="1" applyAlignment="1">
      <alignment horizontal="right" vertical="center" wrapText="1"/>
    </xf>
    <xf numFmtId="0" fontId="2" fillId="0" borderId="31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vertical="center" wrapText="1"/>
    </xf>
    <xf numFmtId="0" fontId="4" fillId="0" borderId="31" xfId="0" applyFont="1" applyFill="1" applyBorder="1" applyAlignment="1">
      <alignment vertical="center" wrapText="1"/>
    </xf>
    <xf numFmtId="4" fontId="2" fillId="0" borderId="31" xfId="0" applyNumberFormat="1" applyFont="1" applyFill="1" applyBorder="1" applyAlignment="1">
      <alignment horizontal="right" vertical="center" wrapText="1"/>
    </xf>
    <xf numFmtId="2" fontId="6" fillId="8" borderId="41" xfId="0" applyNumberFormat="1" applyFont="1" applyFill="1" applyBorder="1" applyAlignment="1">
      <alignment horizontal="center" vertical="center" wrapText="1"/>
    </xf>
    <xf numFmtId="4" fontId="4" fillId="0" borderId="42" xfId="0" applyNumberFormat="1" applyFont="1" applyBorder="1" applyAlignment="1">
      <alignment vertical="center"/>
    </xf>
    <xf numFmtId="4" fontId="4" fillId="0" borderId="43" xfId="0" applyNumberFormat="1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vertical="center"/>
    </xf>
    <xf numFmtId="2" fontId="2" fillId="8" borderId="44" xfId="0" applyNumberFormat="1" applyFont="1" applyFill="1" applyBorder="1" applyAlignment="1">
      <alignment horizontal="center" vertical="center" wrapText="1"/>
    </xf>
    <xf numFmtId="2" fontId="2" fillId="8" borderId="45" xfId="0" applyNumberFormat="1" applyFont="1" applyFill="1" applyBorder="1" applyAlignment="1">
      <alignment vertical="center" wrapText="1"/>
    </xf>
    <xf numFmtId="2" fontId="6" fillId="8" borderId="45" xfId="0" applyNumberFormat="1" applyFont="1" applyFill="1" applyBorder="1" applyAlignment="1">
      <alignment horizontal="center" vertical="center" wrapText="1"/>
    </xf>
    <xf numFmtId="2" fontId="6" fillId="8" borderId="46" xfId="0" applyNumberFormat="1" applyFont="1" applyFill="1" applyBorder="1" applyAlignment="1">
      <alignment horizontal="center" vertical="center" wrapText="1"/>
    </xf>
    <xf numFmtId="2" fontId="6" fillId="8" borderId="47" xfId="0" applyNumberFormat="1" applyFont="1" applyFill="1" applyBorder="1" applyAlignment="1">
      <alignment horizontal="center" vertical="center" wrapText="1"/>
    </xf>
    <xf numFmtId="2" fontId="3" fillId="0" borderId="28" xfId="0" applyNumberFormat="1" applyFont="1" applyFill="1" applyBorder="1" applyAlignment="1">
      <alignment horizontal="center" vertical="center" wrapText="1"/>
    </xf>
    <xf numFmtId="2" fontId="3" fillId="0" borderId="29" xfId="0" applyNumberFormat="1" applyFont="1" applyFill="1" applyBorder="1" applyAlignment="1">
      <alignment horizontal="left" vertical="center" wrapText="1"/>
    </xf>
    <xf numFmtId="4" fontId="4" fillId="0" borderId="29" xfId="0" applyNumberFormat="1" applyFont="1" applyFill="1" applyBorder="1" applyAlignment="1">
      <alignment horizontal="right"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2" fillId="4" borderId="36" xfId="0" applyFont="1" applyFill="1" applyBorder="1" applyAlignment="1">
      <alignment vertical="center" wrapText="1"/>
    </xf>
    <xf numFmtId="0" fontId="4" fillId="0" borderId="37" xfId="0" applyFont="1" applyBorder="1" applyAlignment="1">
      <alignment vertical="center"/>
    </xf>
    <xf numFmtId="0" fontId="4" fillId="0" borderId="38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 wrapText="1"/>
    </xf>
    <xf numFmtId="0" fontId="2" fillId="4" borderId="14" xfId="0" applyFont="1" applyFill="1" applyBorder="1" applyAlignment="1">
      <alignment vertical="center" wrapText="1"/>
    </xf>
    <xf numFmtId="0" fontId="4" fillId="0" borderId="15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7" fillId="6" borderId="54" xfId="0" applyFont="1" applyFill="1" applyBorder="1" applyAlignment="1">
      <alignment horizontal="right" vertical="center" wrapText="1"/>
    </xf>
    <xf numFmtId="0" fontId="8" fillId="0" borderId="55" xfId="0" applyFont="1" applyBorder="1" applyAlignment="1">
      <alignment horizontal="right" vertical="center" wrapText="1"/>
    </xf>
    <xf numFmtId="0" fontId="8" fillId="0" borderId="56" xfId="0" applyFont="1" applyBorder="1" applyAlignment="1">
      <alignment horizontal="right" vertical="center" wrapText="1"/>
    </xf>
    <xf numFmtId="4" fontId="7" fillId="6" borderId="13" xfId="0" applyNumberFormat="1" applyFont="1" applyFill="1" applyBorder="1" applyAlignment="1">
      <alignment horizontal="right" vertical="center" wrapText="1"/>
    </xf>
    <xf numFmtId="0" fontId="7" fillId="4" borderId="14" xfId="0" applyFont="1" applyFill="1" applyBorder="1" applyAlignment="1">
      <alignment horizontal="right" vertical="center" wrapText="1"/>
    </xf>
    <xf numFmtId="0" fontId="8" fillId="0" borderId="15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4" fontId="7" fillId="4" borderId="34" xfId="0" applyNumberFormat="1" applyFont="1" applyFill="1" applyBorder="1" applyAlignment="1">
      <alignment horizontal="right" vertical="center" wrapText="1"/>
    </xf>
    <xf numFmtId="0" fontId="7" fillId="4" borderId="36" xfId="0" applyFont="1" applyFill="1" applyBorder="1" applyAlignment="1">
      <alignment horizontal="right" vertical="center" wrapText="1"/>
    </xf>
    <xf numFmtId="0" fontId="8" fillId="0" borderId="37" xfId="0" applyFont="1" applyBorder="1" applyAlignment="1">
      <alignment horizontal="right" vertical="center"/>
    </xf>
    <xf numFmtId="0" fontId="8" fillId="0" borderId="38" xfId="0" applyFont="1" applyBorder="1" applyAlignment="1">
      <alignment horizontal="right" vertical="center"/>
    </xf>
    <xf numFmtId="4" fontId="7" fillId="4" borderId="39" xfId="0" applyNumberFormat="1" applyFont="1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A_LTD/OneDrive/Dokumenty/Szopinska_BIELAWA/ZO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17">
          <cell r="A17" t="str">
            <v>2.1</v>
          </cell>
        </row>
        <row r="24">
          <cell r="A24" t="str">
            <v>2.2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61"/>
  <sheetViews>
    <sheetView tabSelected="1" workbookViewId="0">
      <selection activeCell="L57" sqref="L57"/>
    </sheetView>
  </sheetViews>
  <sheetFormatPr defaultRowHeight="12"/>
  <cols>
    <col min="1" max="1" width="1.5703125" style="14" customWidth="1"/>
    <col min="2" max="2" width="7" style="21" customWidth="1"/>
    <col min="3" max="3" width="46.140625" style="13" customWidth="1"/>
    <col min="4" max="4" width="8.28515625" style="15" customWidth="1"/>
    <col min="5" max="5" width="6" style="21" customWidth="1"/>
    <col min="6" max="6" width="7.7109375" style="15" customWidth="1"/>
    <col min="7" max="7" width="12.42578125" style="15" customWidth="1"/>
    <col min="8" max="16384" width="9.140625" style="14"/>
  </cols>
  <sheetData>
    <row r="1" spans="2:7" ht="12.75" thickBot="1"/>
    <row r="2" spans="2:7">
      <c r="B2" s="98" t="s">
        <v>89</v>
      </c>
      <c r="C2" s="99"/>
      <c r="D2" s="99"/>
      <c r="E2" s="99"/>
      <c r="F2" s="99"/>
      <c r="G2" s="100"/>
    </row>
    <row r="3" spans="2:7" ht="12.75" thickBot="1">
      <c r="B3" s="101" t="s">
        <v>85</v>
      </c>
      <c r="C3" s="102"/>
      <c r="D3" s="102"/>
      <c r="E3" s="102"/>
      <c r="F3" s="102"/>
      <c r="G3" s="103"/>
    </row>
    <row r="4" spans="2:7" ht="12.75" thickBot="1"/>
    <row r="5" spans="2:7" ht="24">
      <c r="B5" s="16" t="s">
        <v>0</v>
      </c>
      <c r="C5" s="17" t="s">
        <v>1</v>
      </c>
      <c r="D5" s="18" t="s">
        <v>2</v>
      </c>
      <c r="E5" s="18" t="s">
        <v>3</v>
      </c>
      <c r="F5" s="23" t="s">
        <v>4</v>
      </c>
      <c r="G5" s="19" t="s">
        <v>44</v>
      </c>
    </row>
    <row r="6" spans="2:7" ht="12.75" thickBot="1">
      <c r="B6" s="55">
        <v>1</v>
      </c>
      <c r="C6" s="56">
        <v>2</v>
      </c>
      <c r="D6" s="57">
        <v>3</v>
      </c>
      <c r="E6" s="57">
        <v>4</v>
      </c>
      <c r="F6" s="57">
        <v>5</v>
      </c>
      <c r="G6" s="58">
        <v>6</v>
      </c>
    </row>
    <row r="7" spans="2:7">
      <c r="B7" s="50" t="s">
        <v>5</v>
      </c>
      <c r="C7" s="51" t="s">
        <v>6</v>
      </c>
      <c r="D7" s="52"/>
      <c r="E7" s="53"/>
      <c r="F7" s="52"/>
      <c r="G7" s="54"/>
    </row>
    <row r="8" spans="2:7">
      <c r="B8" s="107" t="s">
        <v>7</v>
      </c>
      <c r="C8" s="1" t="s">
        <v>86</v>
      </c>
      <c r="D8" s="108">
        <v>1</v>
      </c>
      <c r="E8" s="108" t="s">
        <v>8</v>
      </c>
      <c r="F8" s="109"/>
      <c r="G8" s="110"/>
    </row>
    <row r="9" spans="2:7" ht="12.75" thickBot="1">
      <c r="B9" s="107"/>
      <c r="C9" s="2"/>
      <c r="D9" s="108"/>
      <c r="E9" s="108"/>
      <c r="F9" s="109"/>
      <c r="G9" s="110"/>
    </row>
    <row r="10" spans="2:7" ht="13.5" thickTop="1" thickBot="1">
      <c r="B10" s="69"/>
      <c r="C10" s="111" t="s">
        <v>45</v>
      </c>
      <c r="D10" s="112"/>
      <c r="E10" s="112"/>
      <c r="F10" s="113"/>
      <c r="G10" s="70"/>
    </row>
    <row r="11" spans="2:7" ht="13.5" thickTop="1" thickBot="1">
      <c r="B11" s="69"/>
      <c r="C11" s="111" t="s">
        <v>88</v>
      </c>
      <c r="D11" s="112"/>
      <c r="E11" s="112"/>
      <c r="F11" s="113"/>
      <c r="G11" s="70"/>
    </row>
    <row r="12" spans="2:7" ht="13.5" thickTop="1" thickBot="1">
      <c r="B12" s="71"/>
      <c r="C12" s="104" t="s">
        <v>46</v>
      </c>
      <c r="D12" s="105"/>
      <c r="E12" s="105"/>
      <c r="F12" s="106"/>
      <c r="G12" s="72"/>
    </row>
    <row r="14" spans="2:7" ht="12.75" thickBot="1"/>
    <row r="15" spans="2:7" ht="24">
      <c r="B15" s="16" t="s">
        <v>0</v>
      </c>
      <c r="C15" s="17" t="s">
        <v>1</v>
      </c>
      <c r="D15" s="18" t="s">
        <v>2</v>
      </c>
      <c r="E15" s="18" t="s">
        <v>3</v>
      </c>
      <c r="F15" s="18" t="s">
        <v>4</v>
      </c>
      <c r="G15" s="19" t="s">
        <v>44</v>
      </c>
    </row>
    <row r="16" spans="2:7" ht="12.75" thickBot="1">
      <c r="B16" s="55">
        <v>1</v>
      </c>
      <c r="C16" s="56">
        <v>2</v>
      </c>
      <c r="D16" s="59">
        <v>3</v>
      </c>
      <c r="E16" s="59">
        <v>4</v>
      </c>
      <c r="F16" s="59">
        <v>5</v>
      </c>
      <c r="G16" s="60">
        <v>6</v>
      </c>
    </row>
    <row r="17" spans="2:7">
      <c r="B17" s="50" t="s">
        <v>10</v>
      </c>
      <c r="C17" s="51" t="s">
        <v>47</v>
      </c>
      <c r="D17" s="52"/>
      <c r="E17" s="53"/>
      <c r="F17" s="52"/>
      <c r="G17" s="54"/>
    </row>
    <row r="18" spans="2:7">
      <c r="B18" s="47" t="s">
        <v>11</v>
      </c>
      <c r="C18" s="10" t="s">
        <v>15</v>
      </c>
      <c r="D18" s="11"/>
      <c r="E18" s="12"/>
      <c r="F18" s="11"/>
      <c r="G18" s="48"/>
    </row>
    <row r="19" spans="2:7" ht="24">
      <c r="B19" s="3" t="s">
        <v>12</v>
      </c>
      <c r="C19" s="4" t="s">
        <v>63</v>
      </c>
      <c r="D19" s="5">
        <v>150</v>
      </c>
      <c r="E19" s="6" t="s">
        <v>13</v>
      </c>
      <c r="F19" s="5"/>
      <c r="G19" s="67"/>
    </row>
    <row r="20" spans="2:7">
      <c r="B20" s="7"/>
      <c r="C20" s="114" t="s">
        <v>16</v>
      </c>
      <c r="D20" s="115"/>
      <c r="E20" s="115"/>
      <c r="F20" s="115"/>
      <c r="G20" s="8"/>
    </row>
    <row r="21" spans="2:7">
      <c r="B21" s="47" t="s">
        <v>17</v>
      </c>
      <c r="C21" s="10" t="s">
        <v>24</v>
      </c>
      <c r="D21" s="11"/>
      <c r="E21" s="12"/>
      <c r="F21" s="11"/>
      <c r="G21" s="48"/>
    </row>
    <row r="22" spans="2:7" ht="36">
      <c r="B22" s="39" t="s">
        <v>18</v>
      </c>
      <c r="C22" s="68" t="s">
        <v>29</v>
      </c>
      <c r="D22" s="20">
        <v>1240</v>
      </c>
      <c r="E22" s="22" t="s">
        <v>13</v>
      </c>
      <c r="F22" s="20"/>
      <c r="G22" s="67"/>
    </row>
    <row r="23" spans="2:7" ht="24">
      <c r="B23" s="39" t="s">
        <v>19</v>
      </c>
      <c r="C23" s="97" t="s">
        <v>43</v>
      </c>
      <c r="D23" s="20">
        <v>1040</v>
      </c>
      <c r="E23" s="22" t="s">
        <v>14</v>
      </c>
      <c r="F23" s="20"/>
      <c r="G23" s="96"/>
    </row>
    <row r="24" spans="2:7">
      <c r="B24" s="7"/>
      <c r="C24" s="114" t="s">
        <v>25</v>
      </c>
      <c r="D24" s="115"/>
      <c r="E24" s="115"/>
      <c r="F24" s="115"/>
      <c r="G24" s="8"/>
    </row>
    <row r="25" spans="2:7">
      <c r="B25" s="47" t="s">
        <v>77</v>
      </c>
      <c r="C25" s="10" t="s">
        <v>21</v>
      </c>
      <c r="D25" s="11"/>
      <c r="E25" s="12"/>
      <c r="F25" s="11"/>
      <c r="G25" s="48"/>
    </row>
    <row r="26" spans="2:7" ht="36">
      <c r="B26" s="39" t="s">
        <v>78</v>
      </c>
      <c r="C26" s="68" t="s">
        <v>30</v>
      </c>
      <c r="D26" s="20">
        <v>5</v>
      </c>
      <c r="E26" s="22" t="s">
        <v>20</v>
      </c>
      <c r="F26" s="20"/>
      <c r="G26" s="67"/>
    </row>
    <row r="27" spans="2:7" ht="36">
      <c r="B27" s="39" t="s">
        <v>19</v>
      </c>
      <c r="C27" s="68" t="s">
        <v>31</v>
      </c>
      <c r="D27" s="20">
        <v>6</v>
      </c>
      <c r="E27" s="22" t="s">
        <v>20</v>
      </c>
      <c r="F27" s="20"/>
      <c r="G27" s="67"/>
    </row>
    <row r="28" spans="2:7" ht="36">
      <c r="B28" s="39" t="s">
        <v>79</v>
      </c>
      <c r="C28" s="68" t="s">
        <v>32</v>
      </c>
      <c r="D28" s="20">
        <v>6</v>
      </c>
      <c r="E28" s="22" t="s">
        <v>20</v>
      </c>
      <c r="F28" s="20"/>
      <c r="G28" s="67"/>
    </row>
    <row r="29" spans="2:7">
      <c r="B29" s="39" t="s">
        <v>80</v>
      </c>
      <c r="C29" s="68" t="s">
        <v>33</v>
      </c>
      <c r="D29" s="20">
        <v>9</v>
      </c>
      <c r="E29" s="22" t="s">
        <v>20</v>
      </c>
      <c r="F29" s="20"/>
      <c r="G29" s="67"/>
    </row>
    <row r="30" spans="2:7" ht="60">
      <c r="B30" s="39" t="s">
        <v>81</v>
      </c>
      <c r="C30" s="68" t="s">
        <v>22</v>
      </c>
      <c r="D30" s="20">
        <v>6</v>
      </c>
      <c r="E30" s="22" t="s">
        <v>8</v>
      </c>
      <c r="F30" s="20"/>
      <c r="G30" s="67"/>
    </row>
    <row r="31" spans="2:7">
      <c r="B31" s="39" t="s">
        <v>82</v>
      </c>
      <c r="C31" s="68" t="s">
        <v>34</v>
      </c>
      <c r="D31" s="20">
        <v>4</v>
      </c>
      <c r="E31" s="22" t="s">
        <v>8</v>
      </c>
      <c r="F31" s="20"/>
      <c r="G31" s="67"/>
    </row>
    <row r="32" spans="2:7">
      <c r="B32" s="39" t="s">
        <v>83</v>
      </c>
      <c r="C32" s="68" t="s">
        <v>76</v>
      </c>
      <c r="D32" s="20">
        <v>2</v>
      </c>
      <c r="E32" s="22" t="s">
        <v>8</v>
      </c>
      <c r="F32" s="20"/>
      <c r="G32" s="67"/>
    </row>
    <row r="33" spans="2:7" ht="12.75" thickBot="1">
      <c r="B33" s="7"/>
      <c r="C33" s="114" t="s">
        <v>23</v>
      </c>
      <c r="D33" s="116"/>
      <c r="E33" s="116"/>
      <c r="F33" s="116"/>
      <c r="G33" s="8"/>
    </row>
    <row r="34" spans="2:7" ht="13.5" thickTop="1" thickBot="1">
      <c r="B34" s="69"/>
      <c r="C34" s="111" t="s">
        <v>48</v>
      </c>
      <c r="D34" s="112"/>
      <c r="E34" s="112"/>
      <c r="F34" s="113"/>
      <c r="G34" s="70"/>
    </row>
    <row r="35" spans="2:7" ht="13.5" thickTop="1" thickBot="1">
      <c r="B35" s="69"/>
      <c r="C35" s="111" t="s">
        <v>87</v>
      </c>
      <c r="D35" s="112"/>
      <c r="E35" s="112"/>
      <c r="F35" s="113"/>
      <c r="G35" s="70"/>
    </row>
    <row r="36" spans="2:7" ht="13.5" thickTop="1" thickBot="1">
      <c r="B36" s="71"/>
      <c r="C36" s="104" t="s">
        <v>49</v>
      </c>
      <c r="D36" s="105"/>
      <c r="E36" s="105"/>
      <c r="F36" s="106"/>
      <c r="G36" s="72"/>
    </row>
    <row r="37" spans="2:7" s="73" customFormat="1">
      <c r="B37" s="74"/>
      <c r="C37" s="75"/>
      <c r="D37" s="76"/>
      <c r="E37" s="76"/>
      <c r="F37" s="76"/>
      <c r="G37" s="77"/>
    </row>
    <row r="38" spans="2:7" s="73" customFormat="1" ht="12.75" thickBot="1">
      <c r="B38" s="78"/>
      <c r="C38" s="79"/>
      <c r="D38" s="80"/>
      <c r="E38" s="80"/>
      <c r="F38" s="80"/>
      <c r="G38" s="81"/>
    </row>
    <row r="39" spans="2:7" ht="24">
      <c r="B39" s="16" t="s">
        <v>0</v>
      </c>
      <c r="C39" s="17" t="s">
        <v>1</v>
      </c>
      <c r="D39" s="18" t="s">
        <v>2</v>
      </c>
      <c r="E39" s="18" t="s">
        <v>3</v>
      </c>
      <c r="F39" s="18" t="s">
        <v>4</v>
      </c>
      <c r="G39" s="19" t="s">
        <v>44</v>
      </c>
    </row>
    <row r="40" spans="2:7" ht="12.75" thickBot="1">
      <c r="B40" s="55">
        <v>1</v>
      </c>
      <c r="C40" s="56">
        <v>2</v>
      </c>
      <c r="D40" s="59">
        <v>3</v>
      </c>
      <c r="E40" s="59">
        <v>4</v>
      </c>
      <c r="F40" s="59">
        <v>5</v>
      </c>
      <c r="G40" s="60">
        <v>6</v>
      </c>
    </row>
    <row r="41" spans="2:7">
      <c r="B41" s="50" t="s">
        <v>50</v>
      </c>
      <c r="C41" s="51" t="s">
        <v>51</v>
      </c>
      <c r="D41" s="52"/>
      <c r="E41" s="53"/>
      <c r="F41" s="52"/>
      <c r="G41" s="54"/>
    </row>
    <row r="42" spans="2:7" s="66" customFormat="1">
      <c r="B42" s="47" t="s">
        <v>52</v>
      </c>
      <c r="C42" s="10" t="s">
        <v>35</v>
      </c>
      <c r="D42" s="11"/>
      <c r="E42" s="12"/>
      <c r="F42" s="11"/>
      <c r="G42" s="48"/>
    </row>
    <row r="43" spans="2:7" ht="60">
      <c r="B43" s="62" t="s">
        <v>66</v>
      </c>
      <c r="C43" s="24" t="s">
        <v>75</v>
      </c>
      <c r="D43" s="63">
        <f>15+235+250+273+1010</f>
        <v>1783</v>
      </c>
      <c r="E43" s="64" t="s">
        <v>13</v>
      </c>
      <c r="F43" s="63"/>
      <c r="G43" s="65"/>
    </row>
    <row r="44" spans="2:7" ht="72">
      <c r="B44" s="39" t="s">
        <v>53</v>
      </c>
      <c r="C44" s="68" t="s">
        <v>65</v>
      </c>
      <c r="D44" s="20">
        <v>75</v>
      </c>
      <c r="E44" s="22" t="s">
        <v>13</v>
      </c>
      <c r="F44" s="20"/>
      <c r="G44" s="67"/>
    </row>
    <row r="45" spans="2:7" ht="36">
      <c r="B45" s="62" t="s">
        <v>67</v>
      </c>
      <c r="C45" s="68" t="s">
        <v>37</v>
      </c>
      <c r="D45" s="20">
        <v>85</v>
      </c>
      <c r="E45" s="22" t="s">
        <v>20</v>
      </c>
      <c r="F45" s="20"/>
      <c r="G45" s="67"/>
    </row>
    <row r="46" spans="2:7" ht="36">
      <c r="B46" s="39" t="s">
        <v>68</v>
      </c>
      <c r="C46" s="68" t="s">
        <v>38</v>
      </c>
      <c r="D46" s="20">
        <v>193</v>
      </c>
      <c r="E46" s="22" t="s">
        <v>20</v>
      </c>
      <c r="F46" s="20"/>
      <c r="G46" s="67"/>
    </row>
    <row r="47" spans="2:7" ht="36">
      <c r="B47" s="62" t="s">
        <v>69</v>
      </c>
      <c r="C47" s="68" t="s">
        <v>39</v>
      </c>
      <c r="D47" s="20">
        <v>1080</v>
      </c>
      <c r="E47" s="22" t="s">
        <v>20</v>
      </c>
      <c r="F47" s="20"/>
      <c r="G47" s="67"/>
    </row>
    <row r="48" spans="2:7" ht="36">
      <c r="B48" s="39" t="s">
        <v>70</v>
      </c>
      <c r="C48" s="68" t="s">
        <v>40</v>
      </c>
      <c r="D48" s="20">
        <v>145</v>
      </c>
      <c r="E48" s="22" t="s">
        <v>20</v>
      </c>
      <c r="F48" s="20"/>
      <c r="G48" s="67"/>
    </row>
    <row r="49" spans="2:7" ht="24">
      <c r="B49" s="62" t="s">
        <v>71</v>
      </c>
      <c r="C49" s="68" t="s">
        <v>43</v>
      </c>
      <c r="D49" s="20">
        <v>134.6</v>
      </c>
      <c r="E49" s="22" t="s">
        <v>14</v>
      </c>
      <c r="F49" s="20"/>
      <c r="G49" s="67"/>
    </row>
    <row r="50" spans="2:7">
      <c r="B50" s="39" t="s">
        <v>72</v>
      </c>
      <c r="C50" s="68" t="s">
        <v>42</v>
      </c>
      <c r="D50" s="20">
        <v>1010</v>
      </c>
      <c r="E50" s="22" t="s">
        <v>13</v>
      </c>
      <c r="F50" s="20"/>
      <c r="G50" s="67"/>
    </row>
    <row r="51" spans="2:7">
      <c r="B51" s="62" t="s">
        <v>73</v>
      </c>
      <c r="C51" s="97" t="s">
        <v>64</v>
      </c>
      <c r="D51" s="20">
        <v>250</v>
      </c>
      <c r="E51" s="22" t="s">
        <v>13</v>
      </c>
      <c r="F51" s="20"/>
      <c r="G51" s="96"/>
    </row>
    <row r="52" spans="2:7" ht="36">
      <c r="B52" s="39" t="s">
        <v>74</v>
      </c>
      <c r="C52" s="68" t="s">
        <v>41</v>
      </c>
      <c r="D52" s="20">
        <v>5573</v>
      </c>
      <c r="E52" s="22" t="s">
        <v>13</v>
      </c>
      <c r="F52" s="20"/>
      <c r="G52" s="67"/>
    </row>
    <row r="53" spans="2:7" ht="12.75" thickBot="1">
      <c r="B53" s="49"/>
      <c r="C53" s="117" t="s">
        <v>36</v>
      </c>
      <c r="D53" s="118"/>
      <c r="E53" s="118"/>
      <c r="F53" s="118"/>
      <c r="G53" s="61"/>
    </row>
    <row r="54" spans="2:7" ht="13.5" thickTop="1" thickBot="1">
      <c r="B54" s="69"/>
      <c r="C54" s="111" t="s">
        <v>54</v>
      </c>
      <c r="D54" s="112"/>
      <c r="E54" s="112"/>
      <c r="F54" s="113"/>
      <c r="G54" s="70"/>
    </row>
    <row r="55" spans="2:7" ht="13.5" thickTop="1" thickBot="1">
      <c r="B55" s="69"/>
      <c r="C55" s="111" t="s">
        <v>88</v>
      </c>
      <c r="D55" s="112"/>
      <c r="E55" s="112"/>
      <c r="F55" s="113"/>
      <c r="G55" s="70"/>
    </row>
    <row r="56" spans="2:7" ht="13.5" thickTop="1" thickBot="1">
      <c r="B56" s="71"/>
      <c r="C56" s="104" t="s">
        <v>55</v>
      </c>
      <c r="D56" s="105"/>
      <c r="E56" s="105"/>
      <c r="F56" s="106"/>
      <c r="G56" s="72"/>
    </row>
    <row r="58" spans="2:7" ht="13.5" thickBot="1">
      <c r="B58" s="49"/>
      <c r="C58" s="119" t="s">
        <v>90</v>
      </c>
      <c r="D58" s="120"/>
      <c r="E58" s="120"/>
      <c r="F58" s="121"/>
      <c r="G58" s="122" t="s">
        <v>44</v>
      </c>
    </row>
    <row r="59" spans="2:7" ht="14.25" thickTop="1" thickBot="1">
      <c r="B59" s="69"/>
      <c r="C59" s="123" t="s">
        <v>91</v>
      </c>
      <c r="D59" s="124"/>
      <c r="E59" s="124"/>
      <c r="F59" s="125"/>
      <c r="G59" s="126"/>
    </row>
    <row r="60" spans="2:7" ht="14.25" thickTop="1" thickBot="1">
      <c r="B60" s="69"/>
      <c r="C60" s="123" t="s">
        <v>88</v>
      </c>
      <c r="D60" s="124"/>
      <c r="E60" s="124"/>
      <c r="F60" s="125"/>
      <c r="G60" s="126"/>
    </row>
    <row r="61" spans="2:7" ht="14.25" thickTop="1" thickBot="1">
      <c r="B61" s="71"/>
      <c r="C61" s="127" t="s">
        <v>92</v>
      </c>
      <c r="D61" s="128"/>
      <c r="E61" s="128"/>
      <c r="F61" s="129"/>
      <c r="G61" s="130"/>
    </row>
  </sheetData>
  <mergeCells count="24">
    <mergeCell ref="C58:F58"/>
    <mergeCell ref="C59:F59"/>
    <mergeCell ref="C60:F60"/>
    <mergeCell ref="C61:F61"/>
    <mergeCell ref="C55:F55"/>
    <mergeCell ref="C56:F56"/>
    <mergeCell ref="C10:F10"/>
    <mergeCell ref="C20:F20"/>
    <mergeCell ref="C11:F11"/>
    <mergeCell ref="C12:F12"/>
    <mergeCell ref="C54:F54"/>
    <mergeCell ref="C33:F33"/>
    <mergeCell ref="C53:F53"/>
    <mergeCell ref="C24:F24"/>
    <mergeCell ref="C34:F34"/>
    <mergeCell ref="C35:F35"/>
    <mergeCell ref="B2:G2"/>
    <mergeCell ref="B3:G3"/>
    <mergeCell ref="C36:F36"/>
    <mergeCell ref="B8:B9"/>
    <mergeCell ref="D8:D9"/>
    <mergeCell ref="E8:E9"/>
    <mergeCell ref="F8:F9"/>
    <mergeCell ref="G8:G9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&amp;F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B1:F18"/>
  <sheetViews>
    <sheetView workbookViewId="0">
      <selection activeCell="B2" sqref="B2:F17"/>
    </sheetView>
  </sheetViews>
  <sheetFormatPr defaultRowHeight="15"/>
  <cols>
    <col min="1" max="1" width="11.28515625" customWidth="1"/>
    <col min="2" max="2" width="5.28515625" customWidth="1"/>
    <col min="3" max="3" width="41.5703125" customWidth="1"/>
    <col min="4" max="5" width="14" customWidth="1"/>
    <col min="6" max="6" width="15.5703125" customWidth="1"/>
  </cols>
  <sheetData>
    <row r="1" spans="2:6" ht="15.75" thickBot="1"/>
    <row r="2" spans="2:6" ht="24">
      <c r="B2" s="25" t="s">
        <v>5</v>
      </c>
      <c r="C2" s="26" t="s">
        <v>6</v>
      </c>
      <c r="D2" s="27" t="s">
        <v>26</v>
      </c>
      <c r="E2" s="82" t="s">
        <v>56</v>
      </c>
      <c r="F2" s="28" t="s">
        <v>27</v>
      </c>
    </row>
    <row r="3" spans="2:6" ht="15.75" thickBot="1">
      <c r="B3" s="29" t="s">
        <v>7</v>
      </c>
      <c r="C3" s="30" t="s">
        <v>28</v>
      </c>
      <c r="D3" s="31">
        <f>'prace wstępne'!G10</f>
        <v>0</v>
      </c>
      <c r="E3" s="83">
        <f>ROUND(D3*0.23,2)</f>
        <v>0</v>
      </c>
      <c r="F3" s="32">
        <f>ROUND(D3*1.23,2)</f>
        <v>0</v>
      </c>
    </row>
    <row r="4" spans="2:6" ht="15.75" thickBot="1">
      <c r="B4" s="33"/>
      <c r="C4" s="34" t="s">
        <v>9</v>
      </c>
      <c r="D4" s="35">
        <f>D3</f>
        <v>0</v>
      </c>
      <c r="E4" s="35">
        <f>E3</f>
        <v>0</v>
      </c>
      <c r="F4" s="36">
        <f>F3</f>
        <v>0</v>
      </c>
    </row>
    <row r="5" spans="2:6" ht="15.75" thickBot="1">
      <c r="B5" s="21"/>
      <c r="C5" s="13"/>
      <c r="D5" s="14"/>
      <c r="E5" s="14"/>
      <c r="F5" s="14"/>
    </row>
    <row r="6" spans="2:6" ht="24">
      <c r="B6" s="25" t="s">
        <v>10</v>
      </c>
      <c r="C6" s="26" t="s">
        <v>47</v>
      </c>
      <c r="D6" s="27" t="s">
        <v>26</v>
      </c>
      <c r="E6" s="82" t="s">
        <v>56</v>
      </c>
      <c r="F6" s="28" t="s">
        <v>27</v>
      </c>
    </row>
    <row r="7" spans="2:6">
      <c r="B7" s="37" t="str">
        <f>[1]Sheet1!A17</f>
        <v>2.1</v>
      </c>
      <c r="C7" s="38" t="str">
        <f>'prace wstępne'!C18</f>
        <v>ROBOTY ROZBIÓRKOWE, DEMONTAŻOWE</v>
      </c>
      <c r="D7" s="46">
        <f>'prace wstępne'!G20</f>
        <v>0</v>
      </c>
      <c r="E7" s="83">
        <f>ROUND(D7*0.23,2)</f>
        <v>0</v>
      </c>
      <c r="F7" s="32">
        <f>ROUND(D7*1.23,2)</f>
        <v>0</v>
      </c>
    </row>
    <row r="8" spans="2:6">
      <c r="B8" s="37" t="str">
        <f>[1]Sheet1!A24</f>
        <v>2.2</v>
      </c>
      <c r="C8" s="38" t="str">
        <f>'prace wstępne'!C21</f>
        <v>NAWIERZCHNIE</v>
      </c>
      <c r="D8" s="46">
        <f>'prace wstępne'!G24</f>
        <v>0</v>
      </c>
      <c r="E8" s="83">
        <f t="shared" ref="E8:E9" si="0">ROUND(D8*0.23,2)</f>
        <v>0</v>
      </c>
      <c r="F8" s="32">
        <f t="shared" ref="F8:F9" si="1">ROUND(D8*1.23,2)</f>
        <v>0</v>
      </c>
    </row>
    <row r="9" spans="2:6" ht="15.75" thickBot="1">
      <c r="B9" s="39" t="s">
        <v>77</v>
      </c>
      <c r="C9" s="9" t="str">
        <f>'prace wstępne'!C25</f>
        <v>ELEMENTY MAŁEJ ARCHITEKTURY</v>
      </c>
      <c r="D9" s="20">
        <f>'prace wstępne'!G33</f>
        <v>0</v>
      </c>
      <c r="E9" s="83">
        <f t="shared" si="0"/>
        <v>0</v>
      </c>
      <c r="F9" s="32">
        <f t="shared" si="1"/>
        <v>0</v>
      </c>
    </row>
    <row r="10" spans="2:6" ht="24.75" thickBot="1">
      <c r="B10" s="33"/>
      <c r="C10" s="41" t="s">
        <v>84</v>
      </c>
      <c r="D10" s="35">
        <f>SUM(D7:D9)</f>
        <v>0</v>
      </c>
      <c r="E10" s="35">
        <f>SUM(E7:E9)</f>
        <v>0</v>
      </c>
      <c r="F10" s="36">
        <f>SUM(F7:F9)</f>
        <v>0</v>
      </c>
    </row>
    <row r="11" spans="2:6" ht="15.75" thickBot="1"/>
    <row r="12" spans="2:6" ht="24">
      <c r="B12" s="25" t="s">
        <v>50</v>
      </c>
      <c r="C12" s="26" t="s">
        <v>51</v>
      </c>
      <c r="D12" s="27" t="s">
        <v>26</v>
      </c>
      <c r="E12" s="82" t="s">
        <v>57</v>
      </c>
      <c r="F12" s="28" t="s">
        <v>27</v>
      </c>
    </row>
    <row r="13" spans="2:6" ht="15.75" thickBot="1">
      <c r="B13" s="93" t="s">
        <v>52</v>
      </c>
      <c r="C13" s="94" t="str">
        <f>'prace wstępne'!C42</f>
        <v>ZIELEŃ - PROJEKTOWANA</v>
      </c>
      <c r="D13" s="95">
        <f>'prace wstępne'!G53</f>
        <v>0</v>
      </c>
      <c r="E13" s="84">
        <f>ROUND(D13*0.08,2)</f>
        <v>0</v>
      </c>
      <c r="F13" s="40">
        <f>ROUND(D13*1.08,2)</f>
        <v>0</v>
      </c>
    </row>
    <row r="14" spans="2:6" ht="15.75" thickBot="1">
      <c r="B14" s="33"/>
      <c r="C14" s="41" t="s">
        <v>58</v>
      </c>
      <c r="D14" s="35">
        <f>SUM(D13:D13)</f>
        <v>0</v>
      </c>
      <c r="E14" s="35">
        <f>SUM(E13:E13)</f>
        <v>0</v>
      </c>
      <c r="F14" s="36">
        <f>F13</f>
        <v>0</v>
      </c>
    </row>
    <row r="15" spans="2:6" ht="15.75" thickBot="1">
      <c r="B15" s="85"/>
      <c r="C15" s="86"/>
      <c r="D15" s="87"/>
      <c r="E15" s="87"/>
      <c r="F15" s="87"/>
    </row>
    <row r="16" spans="2:6" ht="25.5" thickTop="1" thickBot="1">
      <c r="B16" s="88" t="s">
        <v>59</v>
      </c>
      <c r="C16" s="89" t="s">
        <v>60</v>
      </c>
      <c r="D16" s="90" t="s">
        <v>26</v>
      </c>
      <c r="E16" s="91" t="s">
        <v>61</v>
      </c>
      <c r="F16" s="92" t="s">
        <v>27</v>
      </c>
    </row>
    <row r="17" spans="2:6" ht="37.5" thickTop="1" thickBot="1">
      <c r="B17" s="42"/>
      <c r="C17" s="43" t="s">
        <v>62</v>
      </c>
      <c r="D17" s="44">
        <f>D14+D10+D4</f>
        <v>0</v>
      </c>
      <c r="E17" s="44">
        <f>E14+E10+E4</f>
        <v>0</v>
      </c>
      <c r="F17" s="45">
        <f>F14+F10+F4</f>
        <v>0</v>
      </c>
    </row>
    <row r="18" spans="2:6" ht="15.75" thickTop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prace wstępne</vt:lpstr>
      <vt:lpstr>zestawienie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CA_LTD</dc:creator>
  <cp:lastModifiedBy>ewnuk</cp:lastModifiedBy>
  <cp:lastPrinted>2019-12-03T12:39:04Z</cp:lastPrinted>
  <dcterms:created xsi:type="dcterms:W3CDTF">2018-03-13T20:01:56Z</dcterms:created>
  <dcterms:modified xsi:type="dcterms:W3CDTF">2019-12-04T08:24:05Z</dcterms:modified>
</cp:coreProperties>
</file>